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7275" windowHeight="5895" activeTab="0"/>
  </bookViews>
  <sheets>
    <sheet name="REVISIONE VINCOLO" sheetId="1" r:id="rId1"/>
  </sheets>
  <definedNames/>
  <calcPr fullCalcOnLoad="1"/>
</workbook>
</file>

<file path=xl/sharedStrings.xml><?xml version="1.0" encoding="utf-8"?>
<sst xmlns="http://schemas.openxmlformats.org/spreadsheetml/2006/main" count="55" uniqueCount="45">
  <si>
    <t>DISINVESTIMENTI</t>
  </si>
  <si>
    <t>INVESTIMENTO AMMESSO</t>
  </si>
  <si>
    <t xml:space="preserve">IMPRESA </t>
  </si>
  <si>
    <t>- CREDITI VS/PAT PER CONTRIBUTI</t>
  </si>
  <si>
    <t>TOTALE M.P.</t>
  </si>
  <si>
    <t>PERDITE</t>
  </si>
  <si>
    <t>TFR</t>
  </si>
  <si>
    <t>CREDITI VS SOCI PRELIEVI</t>
  </si>
  <si>
    <t>IMPOSTE DOVUTE</t>
  </si>
  <si>
    <t>- MAGAZZINO se imm.nette &lt; (patr.netto+deb.esig.oltre eserc.succ.)</t>
  </si>
  <si>
    <t>IMMOBIL. NETTE</t>
  </si>
  <si>
    <t>PATRIMONIO NETTO</t>
  </si>
  <si>
    <t>TFR DIPENDENTI</t>
  </si>
  <si>
    <t>DEBITO RESIDUO LEASING</t>
  </si>
  <si>
    <t>PAT.NETTO +DEBITI</t>
  </si>
  <si>
    <t xml:space="preserve">TOT DEBITI </t>
  </si>
  <si>
    <t xml:space="preserve">TOTALE MEZZI PROPRI CON CORRETTIVI </t>
  </si>
  <si>
    <t>ASSOLVIMENTO VINCOLO ORIGINARIO</t>
  </si>
  <si>
    <t>VINCOLO ORIGINARIO</t>
  </si>
  <si>
    <t>VINCOLO CON CORRETTIVI DI BILANCIO E OSCILLAZIONE</t>
  </si>
  <si>
    <t>PERDITE PRECEDENTI</t>
  </si>
  <si>
    <t>CAPITALE SOCIALE</t>
  </si>
  <si>
    <t>VERIFICA PER TOGLIERE MAGAZZINO</t>
  </si>
  <si>
    <t>DEBITI VS BANCHE</t>
  </si>
  <si>
    <t>VINCOLO CON OSCILLAZIONE</t>
  </si>
  <si>
    <t>UTILE/PERDITA ESERCIZIO</t>
  </si>
  <si>
    <t>VINCOLO RETTIFICATO CON CORRETTIVI DI BILANCIO</t>
  </si>
  <si>
    <t>VERSAMENTI SOCI</t>
  </si>
  <si>
    <t>ALTRE RISERVE</t>
  </si>
  <si>
    <t>SOCI C/FINANZIAM.</t>
  </si>
  <si>
    <t xml:space="preserve">PROT. </t>
  </si>
  <si>
    <t xml:space="preserve">DATA DOMANDA </t>
  </si>
  <si>
    <r>
      <t xml:space="preserve">CAPITALE INVESTITO ANNO </t>
    </r>
    <r>
      <rPr>
        <sz val="8"/>
        <rFont val="Arial"/>
        <family val="2"/>
      </rPr>
      <t>(bilancio esaminato in istruttoria)</t>
    </r>
  </si>
  <si>
    <r>
      <t xml:space="preserve">MEZZI PROPRI BILANCIO </t>
    </r>
    <r>
      <rPr>
        <sz val="8"/>
        <rFont val="Arial"/>
        <family val="2"/>
      </rPr>
      <t>(bilancio esaminato in istruttoria)</t>
    </r>
  </si>
  <si>
    <t xml:space="preserve"> OSCILLAZIONE 30% </t>
  </si>
  <si>
    <t>IMMOBILIZZI</t>
  </si>
  <si>
    <t>- AMMORTAMENTI</t>
  </si>
  <si>
    <t>ASSOLVIMENTO CON VINCOLO RIDOTTO CON OSCILLAZIONE 30%</t>
  </si>
  <si>
    <t>VERIFICA SU VINCOLO RIDOTTO CON CORRETTIVI DI BILANCIO E OSCILLAZIONE 30%</t>
  </si>
  <si>
    <t>*</t>
  </si>
  <si>
    <t>*LA VERIFICA DEI MEZZI PROPRI PUO' ESSERE EFFETTUATA A DECORRERE DALL'ESERCIZIO SUCCESSIVO A QUELLO ESAMINATO IN SEDE DI ISTRUTTORIA</t>
  </si>
  <si>
    <t>N.B. I VALORI INSERITI SONO A PURO TITOLO ESEMPLIFICATIVO</t>
  </si>
  <si>
    <t>TOTALE CAPITALE INVESTITO PRESUMIBILE AL COMPLETAMENTO DELL'INVESTIMENTO</t>
  </si>
  <si>
    <t>PRELIEVI (con segno negativo)</t>
  </si>
  <si>
    <t>PERDITE ESERCIZI PREC. (con segno negativo)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</si>
</sst>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  <numFmt numFmtId="173" formatCode="0.0"/>
    <numFmt numFmtId="174" formatCode="#,##0.00\ _€"/>
  </numFmts>
  <fonts count="12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color indexed="10"/>
      <name val="Arial"/>
      <family val="0"/>
    </font>
    <font>
      <sz val="9"/>
      <color indexed="10"/>
      <name val="Arial"/>
      <family val="0"/>
    </font>
    <font>
      <sz val="9"/>
      <color indexed="48"/>
      <name val="Arial"/>
      <family val="0"/>
    </font>
    <font>
      <b/>
      <sz val="9"/>
      <color indexed="4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49" fontId="4" fillId="0" borderId="0" xfId="0" applyNumberFormat="1" applyFont="1" applyAlignment="1">
      <alignment horizontal="right"/>
    </xf>
    <xf numFmtId="14" fontId="4" fillId="0" borderId="0" xfId="0" applyNumberFormat="1" applyFont="1" applyAlignment="1">
      <alignment/>
    </xf>
    <xf numFmtId="172" fontId="4" fillId="0" borderId="1" xfId="0" applyNumberFormat="1" applyFont="1" applyBorder="1" applyAlignment="1">
      <alignment/>
    </xf>
    <xf numFmtId="172" fontId="4" fillId="0" borderId="2" xfId="0" applyNumberFormat="1" applyFont="1" applyBorder="1" applyAlignment="1">
      <alignment/>
    </xf>
    <xf numFmtId="167" fontId="4" fillId="0" borderId="2" xfId="0" applyNumberFormat="1" applyFont="1" applyBorder="1" applyAlignment="1">
      <alignment/>
    </xf>
    <xf numFmtId="172" fontId="4" fillId="0" borderId="3" xfId="0" applyNumberFormat="1" applyFont="1" applyBorder="1" applyAlignment="1">
      <alignment/>
    </xf>
    <xf numFmtId="172" fontId="5" fillId="0" borderId="4" xfId="0" applyNumberFormat="1" applyFont="1" applyBorder="1" applyAlignment="1">
      <alignment vertical="center"/>
    </xf>
    <xf numFmtId="4" fontId="4" fillId="0" borderId="5" xfId="0" applyNumberFormat="1" applyFont="1" applyBorder="1" applyAlignment="1">
      <alignment/>
    </xf>
    <xf numFmtId="4" fontId="5" fillId="0" borderId="5" xfId="0" applyNumberFormat="1" applyFont="1" applyBorder="1" applyAlignment="1">
      <alignment/>
    </xf>
    <xf numFmtId="0" fontId="4" fillId="0" borderId="0" xfId="0" applyFont="1" applyBorder="1" applyAlignment="1">
      <alignment/>
    </xf>
    <xf numFmtId="170" fontId="4" fillId="0" borderId="0" xfId="17" applyFont="1" applyBorder="1" applyAlignment="1">
      <alignment/>
    </xf>
    <xf numFmtId="172" fontId="4" fillId="0" borderId="6" xfId="0" applyNumberFormat="1" applyFont="1" applyBorder="1" applyAlignment="1">
      <alignment/>
    </xf>
    <xf numFmtId="172" fontId="4" fillId="0" borderId="1" xfId="0" applyNumberFormat="1" applyFont="1" applyFill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2" fontId="9" fillId="0" borderId="3" xfId="0" applyNumberFormat="1" applyFont="1" applyBorder="1" applyAlignment="1">
      <alignment/>
    </xf>
    <xf numFmtId="0" fontId="6" fillId="0" borderId="5" xfId="0" applyFont="1" applyBorder="1" applyAlignment="1">
      <alignment horizontal="center"/>
    </xf>
    <xf numFmtId="170" fontId="5" fillId="0" borderId="0" xfId="17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172" fontId="6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72" fontId="4" fillId="0" borderId="0" xfId="0" applyNumberFormat="1" applyFont="1" applyAlignment="1">
      <alignment/>
    </xf>
    <xf numFmtId="4" fontId="9" fillId="0" borderId="5" xfId="0" applyNumberFormat="1" applyFont="1" applyBorder="1" applyAlignment="1">
      <alignment/>
    </xf>
    <xf numFmtId="172" fontId="5" fillId="0" borderId="5" xfId="0" applyNumberFormat="1" applyFont="1" applyBorder="1" applyAlignment="1">
      <alignment horizontal="center"/>
    </xf>
    <xf numFmtId="172" fontId="6" fillId="0" borderId="5" xfId="0" applyNumberFormat="1" applyFont="1" applyBorder="1" applyAlignment="1">
      <alignment horizontal="center"/>
    </xf>
    <xf numFmtId="172" fontId="9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72" fontId="6" fillId="0" borderId="5" xfId="0" applyNumberFormat="1" applyFont="1" applyBorder="1" applyAlignment="1">
      <alignment/>
    </xf>
    <xf numFmtId="0" fontId="9" fillId="0" borderId="5" xfId="0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/>
    </xf>
    <xf numFmtId="170" fontId="4" fillId="0" borderId="0" xfId="17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170" fontId="5" fillId="0" borderId="0" xfId="17" applyFont="1" applyFill="1" applyBorder="1" applyAlignment="1">
      <alignment/>
    </xf>
    <xf numFmtId="170" fontId="5" fillId="0" borderId="7" xfId="0" applyNumberFormat="1" applyFont="1" applyFill="1" applyBorder="1" applyAlignment="1">
      <alignment/>
    </xf>
    <xf numFmtId="0" fontId="4" fillId="0" borderId="8" xfId="0" applyFont="1" applyFill="1" applyBorder="1" applyAlignment="1">
      <alignment/>
    </xf>
    <xf numFmtId="172" fontId="4" fillId="0" borderId="3" xfId="0" applyNumberFormat="1" applyFont="1" applyFill="1" applyBorder="1" applyAlignment="1">
      <alignment/>
    </xf>
    <xf numFmtId="170" fontId="4" fillId="0" borderId="0" xfId="0" applyNumberFormat="1" applyFont="1" applyFill="1" applyAlignment="1">
      <alignment/>
    </xf>
    <xf numFmtId="172" fontId="5" fillId="0" borderId="0" xfId="17" applyNumberFormat="1" applyFont="1" applyFill="1" applyBorder="1" applyAlignment="1">
      <alignment/>
    </xf>
    <xf numFmtId="170" fontId="5" fillId="0" borderId="8" xfId="17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70" fontId="4" fillId="0" borderId="10" xfId="17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2" fillId="0" borderId="5" xfId="0" applyFont="1" applyBorder="1" applyAlignment="1">
      <alignment/>
    </xf>
    <xf numFmtId="171" fontId="4" fillId="0" borderId="0" xfId="18" applyFont="1" applyFill="1" applyAlignment="1">
      <alignment/>
    </xf>
    <xf numFmtId="2" fontId="4" fillId="0" borderId="0" xfId="0" applyNumberFormat="1" applyFont="1" applyAlignment="1">
      <alignment/>
    </xf>
    <xf numFmtId="170" fontId="4" fillId="0" borderId="0" xfId="17" applyFont="1" applyFill="1" applyBorder="1" applyAlignment="1">
      <alignment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9" fontId="4" fillId="0" borderId="15" xfId="0" applyNumberFormat="1" applyFont="1" applyBorder="1" applyAlignment="1">
      <alignment horizontal="left"/>
    </xf>
    <xf numFmtId="9" fontId="4" fillId="0" borderId="16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8" fillId="0" borderId="12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0" borderId="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5" xfId="0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  <xf numFmtId="0" fontId="4" fillId="0" borderId="23" xfId="0" applyFont="1" applyFill="1" applyBorder="1" applyAlignment="1">
      <alignment horizontal="left" wrapText="1"/>
    </xf>
    <xf numFmtId="0" fontId="4" fillId="0" borderId="24" xfId="0" applyFont="1" applyFill="1" applyBorder="1" applyAlignment="1">
      <alignment horizontal="left" wrapText="1"/>
    </xf>
    <xf numFmtId="0" fontId="4" fillId="0" borderId="25" xfId="0" applyFont="1" applyFill="1" applyBorder="1" applyAlignment="1">
      <alignment horizontal="left" wrapText="1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Fill="1" applyBorder="1" applyAlignment="1">
      <alignment horizontal="left" wrapText="1"/>
    </xf>
    <xf numFmtId="0" fontId="4" fillId="0" borderId="27" xfId="0" applyFont="1" applyFill="1" applyBorder="1" applyAlignment="1">
      <alignment horizontal="left" wrapText="1"/>
    </xf>
    <xf numFmtId="0" fontId="4" fillId="0" borderId="28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8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9" fillId="0" borderId="5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6" fillId="0" borderId="21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workbookViewId="0" topLeftCell="A43">
      <selection activeCell="A58" sqref="A58:C58"/>
    </sheetView>
  </sheetViews>
  <sheetFormatPr defaultColWidth="9.140625" defaultRowHeight="12.75"/>
  <cols>
    <col min="1" max="1" width="9.140625" style="1" customWidth="1"/>
    <col min="2" max="2" width="11.28125" style="1" bestFit="1" customWidth="1"/>
    <col min="3" max="3" width="11.28125" style="1" customWidth="1"/>
    <col min="4" max="4" width="14.00390625" style="1" customWidth="1"/>
    <col min="5" max="5" width="13.7109375" style="1" customWidth="1"/>
    <col min="6" max="6" width="13.57421875" style="1" customWidth="1"/>
    <col min="7" max="7" width="13.28125" style="1" customWidth="1"/>
    <col min="8" max="8" width="12.7109375" style="1" customWidth="1"/>
    <col min="9" max="10" width="9.140625" style="1" customWidth="1"/>
    <col min="11" max="11" width="25.421875" style="1" customWidth="1"/>
    <col min="12" max="16384" width="9.140625" style="1" customWidth="1"/>
  </cols>
  <sheetData>
    <row r="1" spans="1:8" ht="14.25" customHeight="1">
      <c r="A1" s="4"/>
      <c r="B1" s="5" t="s">
        <v>2</v>
      </c>
      <c r="C1" s="5"/>
      <c r="D1" s="5"/>
      <c r="E1" s="3"/>
      <c r="F1" s="3"/>
      <c r="G1" s="3"/>
      <c r="H1" s="3"/>
    </row>
    <row r="2" spans="1:8" ht="14.25" customHeight="1">
      <c r="A2" s="3"/>
      <c r="B2" s="105" t="s">
        <v>30</v>
      </c>
      <c r="C2" s="105"/>
      <c r="D2" s="105"/>
      <c r="E2" s="7"/>
      <c r="F2" s="3"/>
      <c r="G2" s="3"/>
      <c r="H2" s="3"/>
    </row>
    <row r="3" spans="1:8" ht="14.25">
      <c r="A3" s="3"/>
      <c r="B3" s="6" t="s">
        <v>31</v>
      </c>
      <c r="C3" s="6"/>
      <c r="D3" s="8"/>
      <c r="E3" s="8"/>
      <c r="F3" s="3"/>
      <c r="G3" s="3"/>
      <c r="H3" s="3"/>
    </row>
    <row r="4" spans="1:8" ht="14.25">
      <c r="A4" s="3"/>
      <c r="B4" s="3"/>
      <c r="C4" s="3"/>
      <c r="D4" s="3"/>
      <c r="E4" s="3"/>
      <c r="F4" s="3"/>
      <c r="G4" s="3"/>
      <c r="H4" s="3"/>
    </row>
    <row r="5" spans="1:8" ht="29.25" customHeight="1">
      <c r="A5" s="90" t="s">
        <v>32</v>
      </c>
      <c r="B5" s="91"/>
      <c r="C5" s="91"/>
      <c r="D5" s="91"/>
      <c r="E5" s="91"/>
      <c r="F5" s="92"/>
      <c r="G5" s="19">
        <v>1000000</v>
      </c>
      <c r="H5" s="3"/>
    </row>
    <row r="6" spans="1:8" ht="29.25" customHeight="1">
      <c r="A6" s="84" t="s">
        <v>13</v>
      </c>
      <c r="B6" s="85"/>
      <c r="C6" s="85"/>
      <c r="D6" s="85"/>
      <c r="E6" s="85"/>
      <c r="F6" s="86"/>
      <c r="G6" s="18">
        <v>100000</v>
      </c>
      <c r="H6" s="3"/>
    </row>
    <row r="7" spans="1:8" ht="29.25" customHeight="1">
      <c r="A7" s="97" t="s">
        <v>1</v>
      </c>
      <c r="B7" s="98"/>
      <c r="C7" s="98"/>
      <c r="D7" s="98"/>
      <c r="E7" s="98"/>
      <c r="F7" s="98"/>
      <c r="G7" s="10">
        <v>500000</v>
      </c>
      <c r="H7" s="27"/>
    </row>
    <row r="8" spans="1:8" ht="29.25" customHeight="1">
      <c r="A8" s="97" t="s">
        <v>0</v>
      </c>
      <c r="B8" s="98"/>
      <c r="C8" s="98"/>
      <c r="D8" s="98"/>
      <c r="E8" s="98"/>
      <c r="F8" s="98"/>
      <c r="G8" s="11"/>
      <c r="H8" s="3"/>
    </row>
    <row r="9" spans="1:8" ht="29.25" customHeight="1">
      <c r="A9" s="94" t="s">
        <v>42</v>
      </c>
      <c r="B9" s="95"/>
      <c r="C9" s="95"/>
      <c r="D9" s="95"/>
      <c r="E9" s="95"/>
      <c r="F9" s="95"/>
      <c r="G9" s="10">
        <f>G5+G6+G7-G8</f>
        <v>1600000</v>
      </c>
      <c r="H9" s="3"/>
    </row>
    <row r="10" spans="1:8" ht="29.25" customHeight="1">
      <c r="A10" s="65">
        <v>0.2</v>
      </c>
      <c r="B10" s="66"/>
      <c r="C10" s="66"/>
      <c r="D10" s="66"/>
      <c r="E10" s="66"/>
      <c r="F10" s="66"/>
      <c r="G10" s="10">
        <f>G9*20/100</f>
        <v>320000</v>
      </c>
      <c r="H10" s="3"/>
    </row>
    <row r="11" spans="1:8" ht="29.25" customHeight="1">
      <c r="A11" s="62" t="s">
        <v>33</v>
      </c>
      <c r="B11" s="63"/>
      <c r="C11" s="63"/>
      <c r="D11" s="63"/>
      <c r="E11" s="63"/>
      <c r="F11" s="64"/>
      <c r="G11" s="12">
        <v>150000</v>
      </c>
      <c r="H11" s="3"/>
    </row>
    <row r="12" spans="1:8" s="2" customFormat="1" ht="31.5" customHeight="1">
      <c r="A12" s="103" t="str">
        <f>IF(G11&lt;G12,"VINCOLO RAGGIUNGIMENTO MEZZI PROPRI","VINCOLO MANTENIMENTO MEZZO PROPRI")</f>
        <v>VINCOLO RAGGIUNGIMENTO MEZZI PROPRI</v>
      </c>
      <c r="B12" s="104"/>
      <c r="C12" s="104"/>
      <c r="D12" s="104"/>
      <c r="E12" s="104"/>
      <c r="F12" s="104"/>
      <c r="G12" s="13">
        <f>CEILING(G10,1000)</f>
        <v>320000</v>
      </c>
      <c r="H12" s="6"/>
    </row>
    <row r="13" spans="1:8" ht="26.25" customHeight="1">
      <c r="A13" s="81" t="s">
        <v>34</v>
      </c>
      <c r="B13" s="81"/>
      <c r="C13" s="81"/>
      <c r="D13" s="81"/>
      <c r="E13" s="81"/>
      <c r="F13" s="81"/>
      <c r="G13" s="36">
        <f>G12-(G12*30/100)</f>
        <v>224000</v>
      </c>
      <c r="H13" s="3"/>
    </row>
    <row r="14" spans="1:8" ht="12.75" customHeight="1">
      <c r="A14" s="25"/>
      <c r="B14" s="25"/>
      <c r="C14" s="25"/>
      <c r="D14" s="25"/>
      <c r="E14" s="25"/>
      <c r="F14" s="25"/>
      <c r="G14" s="26"/>
      <c r="H14" s="3"/>
    </row>
    <row r="15" spans="1:8" ht="26.25" customHeight="1">
      <c r="A15" s="93"/>
      <c r="B15" s="93"/>
      <c r="C15" s="93"/>
      <c r="D15" s="93"/>
      <c r="E15" s="93"/>
      <c r="F15" s="93"/>
      <c r="G15" s="93"/>
      <c r="H15" s="3"/>
    </row>
    <row r="16" spans="1:8" ht="17.25" customHeight="1">
      <c r="A16" s="96" t="s">
        <v>26</v>
      </c>
      <c r="B16" s="96"/>
      <c r="C16" s="96"/>
      <c r="D16" s="96"/>
      <c r="E16" s="96"/>
      <c r="F16" s="96"/>
      <c r="G16" s="96"/>
      <c r="H16" s="3"/>
    </row>
    <row r="17" spans="1:8" ht="28.5" customHeight="1">
      <c r="A17" s="90" t="s">
        <v>32</v>
      </c>
      <c r="B17" s="91"/>
      <c r="C17" s="91"/>
      <c r="D17" s="91"/>
      <c r="E17" s="91"/>
      <c r="F17" s="92"/>
      <c r="G17" s="9">
        <f>G5</f>
        <v>1000000</v>
      </c>
      <c r="H17" s="3"/>
    </row>
    <row r="18" spans="1:8" ht="28.5" customHeight="1">
      <c r="A18" s="84" t="s">
        <v>13</v>
      </c>
      <c r="B18" s="85"/>
      <c r="C18" s="85"/>
      <c r="D18" s="85"/>
      <c r="E18" s="85"/>
      <c r="F18" s="86"/>
      <c r="G18" s="18">
        <f>G6</f>
        <v>100000</v>
      </c>
      <c r="H18" s="3"/>
    </row>
    <row r="19" spans="1:8" ht="28.5" customHeight="1">
      <c r="A19" s="87" t="s">
        <v>1</v>
      </c>
      <c r="B19" s="88"/>
      <c r="C19" s="88"/>
      <c r="D19" s="88"/>
      <c r="E19" s="88"/>
      <c r="F19" s="89"/>
      <c r="G19" s="18">
        <f>G7</f>
        <v>500000</v>
      </c>
      <c r="H19" s="3"/>
    </row>
    <row r="20" spans="1:8" ht="28.5" customHeight="1">
      <c r="A20" s="97" t="s">
        <v>0</v>
      </c>
      <c r="B20" s="98"/>
      <c r="C20" s="98"/>
      <c r="D20" s="98"/>
      <c r="E20" s="98"/>
      <c r="F20" s="98"/>
      <c r="G20" s="18">
        <f>G8</f>
        <v>0</v>
      </c>
      <c r="H20" s="3"/>
    </row>
    <row r="21" spans="1:8" ht="28.5" customHeight="1">
      <c r="A21" s="82" t="s">
        <v>9</v>
      </c>
      <c r="B21" s="83"/>
      <c r="C21" s="83"/>
      <c r="D21" s="83"/>
      <c r="E21" s="83"/>
      <c r="F21" s="83"/>
      <c r="G21" s="11">
        <v>100000</v>
      </c>
      <c r="H21" s="3"/>
    </row>
    <row r="22" spans="1:8" ht="28.5" customHeight="1">
      <c r="A22" s="82" t="s">
        <v>3</v>
      </c>
      <c r="B22" s="83"/>
      <c r="C22" s="83"/>
      <c r="D22" s="83"/>
      <c r="E22" s="83"/>
      <c r="F22" s="83"/>
      <c r="G22" s="11">
        <v>0</v>
      </c>
      <c r="H22" s="3"/>
    </row>
    <row r="23" spans="1:8" ht="28.5" customHeight="1">
      <c r="A23" s="94" t="s">
        <v>42</v>
      </c>
      <c r="B23" s="95"/>
      <c r="C23" s="95"/>
      <c r="D23" s="95"/>
      <c r="E23" s="95"/>
      <c r="F23" s="95"/>
      <c r="G23" s="10">
        <f>G17+G18+G19-G20-G21-G22</f>
        <v>1500000</v>
      </c>
      <c r="H23" s="3"/>
    </row>
    <row r="24" spans="1:8" ht="28.5" customHeight="1">
      <c r="A24" s="65">
        <v>0.2</v>
      </c>
      <c r="B24" s="66"/>
      <c r="C24" s="66"/>
      <c r="D24" s="66"/>
      <c r="E24" s="66"/>
      <c r="F24" s="66"/>
      <c r="G24" s="10">
        <f>G23*20/100</f>
        <v>300000</v>
      </c>
      <c r="H24" s="3"/>
    </row>
    <row r="25" spans="1:8" ht="28.5" customHeight="1">
      <c r="A25" s="62" t="s">
        <v>33</v>
      </c>
      <c r="B25" s="63"/>
      <c r="C25" s="63"/>
      <c r="D25" s="63"/>
      <c r="E25" s="63"/>
      <c r="F25" s="64"/>
      <c r="G25" s="12">
        <v>150000</v>
      </c>
      <c r="H25" s="3"/>
    </row>
    <row r="26" spans="1:8" ht="31.5" customHeight="1">
      <c r="A26" s="103" t="str">
        <f>IF(G25&lt;G26,"VINCOLO RAGGIUNGIMENTO MEZZI PROPRI","VINCOLO MANTENIMENTO MEZZO PROPRI")</f>
        <v>VINCOLO RAGGIUNGIMENTO MEZZI PROPRI</v>
      </c>
      <c r="B26" s="104"/>
      <c r="C26" s="104"/>
      <c r="D26" s="104"/>
      <c r="E26" s="104"/>
      <c r="F26" s="104"/>
      <c r="G26" s="13">
        <f>CEILING(G24,1000)</f>
        <v>300000</v>
      </c>
      <c r="H26" s="3"/>
    </row>
    <row r="27" spans="1:8" ht="26.25" customHeight="1">
      <c r="A27" s="70" t="s">
        <v>34</v>
      </c>
      <c r="B27" s="71"/>
      <c r="C27" s="71"/>
      <c r="D27" s="71"/>
      <c r="E27" s="71"/>
      <c r="F27" s="72"/>
      <c r="G27" s="22">
        <f>G26-(G26*30/100)</f>
        <v>210000</v>
      </c>
      <c r="H27" s="3"/>
    </row>
    <row r="28" s="67" customFormat="1" ht="12"/>
    <row r="29" spans="1:8" ht="14.25">
      <c r="A29" s="3"/>
      <c r="B29" s="73" t="s">
        <v>22</v>
      </c>
      <c r="C29" s="74"/>
      <c r="D29" s="74"/>
      <c r="E29" s="74"/>
      <c r="F29" s="75"/>
      <c r="G29" s="3"/>
      <c r="H29" s="3"/>
    </row>
    <row r="30" spans="1:8" ht="14.25">
      <c r="A30" s="3"/>
      <c r="B30" s="99"/>
      <c r="C30" s="100"/>
      <c r="D30" s="39"/>
      <c r="E30" s="40"/>
      <c r="F30" s="41"/>
      <c r="G30" s="3"/>
      <c r="H30" s="3"/>
    </row>
    <row r="31" spans="1:8" ht="14.25">
      <c r="A31" s="3"/>
      <c r="B31" s="99" t="s">
        <v>35</v>
      </c>
      <c r="C31" s="100"/>
      <c r="D31" s="61">
        <v>2000000</v>
      </c>
      <c r="E31" s="40"/>
      <c r="F31" s="41"/>
      <c r="G31" s="3"/>
      <c r="H31" s="3"/>
    </row>
    <row r="32" spans="1:8" ht="14.25">
      <c r="A32" s="3"/>
      <c r="B32" s="101" t="s">
        <v>36</v>
      </c>
      <c r="C32" s="102"/>
      <c r="D32" s="39">
        <v>1500000</v>
      </c>
      <c r="E32" s="40"/>
      <c r="F32" s="41"/>
      <c r="G32" s="3"/>
      <c r="H32" s="3"/>
    </row>
    <row r="33" spans="2:6" s="3" customFormat="1" ht="12">
      <c r="B33" s="99"/>
      <c r="C33" s="100"/>
      <c r="D33" s="39"/>
      <c r="E33" s="40"/>
      <c r="F33" s="41"/>
    </row>
    <row r="34" spans="2:6" s="3" customFormat="1" ht="12">
      <c r="B34" s="79" t="s">
        <v>10</v>
      </c>
      <c r="C34" s="80"/>
      <c r="D34" s="42">
        <f>D31-D32</f>
        <v>500000</v>
      </c>
      <c r="E34" s="40"/>
      <c r="F34" s="43"/>
    </row>
    <row r="35" spans="2:6" s="3" customFormat="1" ht="12">
      <c r="B35" s="44"/>
      <c r="C35" s="40"/>
      <c r="D35" s="39"/>
      <c r="E35" s="40"/>
      <c r="F35" s="41"/>
    </row>
    <row r="36" spans="2:6" s="3" customFormat="1" ht="12">
      <c r="B36" s="44"/>
      <c r="C36" s="40"/>
      <c r="D36" s="40"/>
      <c r="E36" s="40"/>
      <c r="F36" s="41"/>
    </row>
    <row r="37" spans="2:6" s="3" customFormat="1" ht="12">
      <c r="B37" s="44"/>
      <c r="C37" s="40"/>
      <c r="D37" s="40"/>
      <c r="E37" s="40"/>
      <c r="F37" s="41"/>
    </row>
    <row r="38" spans="2:6" s="3" customFormat="1" ht="12">
      <c r="B38" s="44" t="s">
        <v>11</v>
      </c>
      <c r="C38" s="40"/>
      <c r="D38" s="45">
        <v>150000</v>
      </c>
      <c r="E38" s="40"/>
      <c r="F38" s="41"/>
    </row>
    <row r="39" spans="2:6" s="3" customFormat="1" ht="12">
      <c r="B39" s="44"/>
      <c r="C39" s="40"/>
      <c r="D39" s="39"/>
      <c r="E39" s="40"/>
      <c r="F39" s="41"/>
    </row>
    <row r="40" spans="2:6" s="3" customFormat="1" ht="12">
      <c r="B40" s="44" t="s">
        <v>23</v>
      </c>
      <c r="C40" s="40"/>
      <c r="D40" s="39">
        <v>1330481.5</v>
      </c>
      <c r="E40" s="40"/>
      <c r="F40" s="41"/>
    </row>
    <row r="41" spans="2:6" s="3" customFormat="1" ht="12">
      <c r="B41" s="44" t="s">
        <v>12</v>
      </c>
      <c r="C41" s="40"/>
      <c r="D41" s="39">
        <v>58964.93</v>
      </c>
      <c r="E41" s="40"/>
      <c r="F41" s="41"/>
    </row>
    <row r="42" spans="2:6" s="3" customFormat="1" ht="12">
      <c r="B42" s="44" t="s">
        <v>15</v>
      </c>
      <c r="C42" s="40"/>
      <c r="D42" s="46">
        <f>D40+D41</f>
        <v>1389446.43</v>
      </c>
      <c r="E42" s="40"/>
      <c r="F42" s="41"/>
    </row>
    <row r="43" spans="2:6" s="3" customFormat="1" ht="12">
      <c r="B43" s="44" t="s">
        <v>14</v>
      </c>
      <c r="C43" s="40"/>
      <c r="D43" s="47">
        <f>D38+D42</f>
        <v>1539446.43</v>
      </c>
      <c r="E43" s="40"/>
      <c r="F43" s="41"/>
    </row>
    <row r="44" spans="2:6" s="3" customFormat="1" ht="12">
      <c r="B44" s="44"/>
      <c r="C44" s="40"/>
      <c r="D44" s="42"/>
      <c r="E44" s="40"/>
      <c r="F44" s="41"/>
    </row>
    <row r="45" spans="2:6" s="3" customFormat="1" ht="12">
      <c r="B45" s="48" t="str">
        <f>IF(D34&lt;D43,"VERIFICATA LA CONDIZIONE PER TOGLIERE MAGAZZINO","NON VERIFICATA LA CONDIZIONE PER TOGLIERE MAGAZZINO")</f>
        <v>VERIFICATA LA CONDIZIONE PER TOGLIERE MAGAZZINO</v>
      </c>
      <c r="C45" s="40"/>
      <c r="D45" s="40"/>
      <c r="E45" s="40"/>
      <c r="F45" s="41"/>
    </row>
    <row r="46" spans="2:6" s="3" customFormat="1" ht="12">
      <c r="B46" s="49"/>
      <c r="C46" s="50"/>
      <c r="D46" s="51"/>
      <c r="E46" s="50"/>
      <c r="F46" s="52"/>
    </row>
    <row r="47" spans="2:6" s="3" customFormat="1" ht="12">
      <c r="B47" s="16"/>
      <c r="C47" s="16"/>
      <c r="D47" s="17"/>
      <c r="E47" s="16"/>
      <c r="F47" s="16"/>
    </row>
    <row r="48" spans="1:7" s="3" customFormat="1" ht="55.5" customHeight="1">
      <c r="A48" s="27"/>
      <c r="B48" s="27"/>
      <c r="C48" s="27"/>
      <c r="D48" s="33" t="s">
        <v>18</v>
      </c>
      <c r="E48" s="34" t="s">
        <v>24</v>
      </c>
      <c r="F48" s="35" t="s">
        <v>19</v>
      </c>
      <c r="G48" s="21"/>
    </row>
    <row r="49" spans="2:7" s="3" customFormat="1" ht="12" customHeight="1">
      <c r="B49" s="28"/>
      <c r="D49" s="30">
        <f>G12</f>
        <v>320000</v>
      </c>
      <c r="E49" s="31">
        <f>G13</f>
        <v>224000</v>
      </c>
      <c r="F49" s="32">
        <f>G27</f>
        <v>210000</v>
      </c>
      <c r="G49" s="21"/>
    </row>
    <row r="50" spans="2:8" s="3" customFormat="1" ht="12">
      <c r="B50" s="16"/>
      <c r="C50" s="16"/>
      <c r="D50" s="24"/>
      <c r="E50" s="24"/>
      <c r="F50" s="24"/>
      <c r="G50" s="24"/>
      <c r="H50" s="16"/>
    </row>
    <row r="51" spans="4:8" s="3" customFormat="1" ht="11.25" customHeight="1">
      <c r="D51" s="20" t="s">
        <v>39</v>
      </c>
      <c r="E51" s="20" t="s">
        <v>39</v>
      </c>
      <c r="F51" s="20" t="s">
        <v>39</v>
      </c>
      <c r="G51" s="20" t="s">
        <v>39</v>
      </c>
      <c r="H51" s="21"/>
    </row>
    <row r="52" spans="1:8" ht="19.5" customHeight="1">
      <c r="A52" s="76" t="s">
        <v>21</v>
      </c>
      <c r="B52" s="77"/>
      <c r="C52" s="78"/>
      <c r="D52" s="14">
        <v>25822.84</v>
      </c>
      <c r="E52" s="38"/>
      <c r="F52" s="14"/>
      <c r="G52" s="14"/>
      <c r="H52" s="53"/>
    </row>
    <row r="53" spans="1:8" ht="19.5" customHeight="1">
      <c r="A53" s="68" t="s">
        <v>27</v>
      </c>
      <c r="B53" s="68"/>
      <c r="C53" s="68"/>
      <c r="D53" s="14">
        <v>103303.03</v>
      </c>
      <c r="E53" s="38"/>
      <c r="F53" s="14"/>
      <c r="G53" s="14"/>
      <c r="H53" s="53"/>
    </row>
    <row r="54" spans="1:8" ht="19.5" customHeight="1">
      <c r="A54" s="69" t="s">
        <v>28</v>
      </c>
      <c r="B54" s="69"/>
      <c r="C54" s="69"/>
      <c r="D54" s="14">
        <v>217626.68</v>
      </c>
      <c r="E54" s="38"/>
      <c r="F54" s="14"/>
      <c r="G54" s="14"/>
      <c r="H54" s="53"/>
    </row>
    <row r="55" spans="1:8" ht="19.5" customHeight="1">
      <c r="A55" s="68" t="s">
        <v>25</v>
      </c>
      <c r="B55" s="68"/>
      <c r="C55" s="68"/>
      <c r="D55" s="14">
        <v>34577.38</v>
      </c>
      <c r="E55" s="38"/>
      <c r="F55" s="14"/>
      <c r="G55" s="14"/>
      <c r="H55" s="53"/>
    </row>
    <row r="56" spans="1:8" ht="19.5" customHeight="1">
      <c r="A56" s="76" t="s">
        <v>29</v>
      </c>
      <c r="B56" s="77"/>
      <c r="C56" s="78"/>
      <c r="D56" s="60">
        <v>800</v>
      </c>
      <c r="E56" s="38"/>
      <c r="F56" s="14"/>
      <c r="G56" s="14"/>
      <c r="H56" s="53"/>
    </row>
    <row r="57" spans="1:8" ht="19.5" customHeight="1">
      <c r="A57" s="76" t="s">
        <v>43</v>
      </c>
      <c r="B57" s="77"/>
      <c r="C57" s="78"/>
      <c r="D57" s="14">
        <v>-2105.9</v>
      </c>
      <c r="E57" s="38"/>
      <c r="F57" s="14"/>
      <c r="G57" s="14"/>
      <c r="H57" s="53"/>
    </row>
    <row r="58" spans="1:8" ht="28.5" customHeight="1">
      <c r="A58" s="117" t="s">
        <v>44</v>
      </c>
      <c r="B58" s="118"/>
      <c r="C58" s="119"/>
      <c r="D58" s="14">
        <v>-36606.05</v>
      </c>
      <c r="E58" s="38"/>
      <c r="F58" s="14"/>
      <c r="G58" s="14"/>
      <c r="H58" s="53"/>
    </row>
    <row r="59" spans="1:8" ht="19.5" customHeight="1">
      <c r="A59" s="76"/>
      <c r="B59" s="77"/>
      <c r="C59" s="78"/>
      <c r="D59" s="14"/>
      <c r="E59" s="14"/>
      <c r="F59" s="14"/>
      <c r="G59" s="14"/>
      <c r="H59" s="53"/>
    </row>
    <row r="60" spans="1:8" ht="19.5" customHeight="1">
      <c r="A60" s="106" t="s">
        <v>4</v>
      </c>
      <c r="B60" s="107"/>
      <c r="C60" s="108"/>
      <c r="D60" s="15">
        <f>SUM(D52:D59)</f>
        <v>343417.98</v>
      </c>
      <c r="E60" s="15"/>
      <c r="F60" s="15"/>
      <c r="G60" s="15"/>
      <c r="H60" s="54"/>
    </row>
    <row r="61" spans="1:8" ht="19.5" customHeight="1">
      <c r="A61" s="106" t="s">
        <v>17</v>
      </c>
      <c r="B61" s="107"/>
      <c r="C61" s="108"/>
      <c r="D61" s="20" t="str">
        <f>IF(D60&gt;=$G$12,"OK","NO")</f>
        <v>OK</v>
      </c>
      <c r="E61" s="20"/>
      <c r="F61" s="20"/>
      <c r="G61" s="20"/>
      <c r="H61" s="21"/>
    </row>
    <row r="62" spans="1:8" ht="27.75" customHeight="1">
      <c r="A62" s="114" t="s">
        <v>37</v>
      </c>
      <c r="B62" s="115"/>
      <c r="C62" s="116"/>
      <c r="D62" s="23" t="str">
        <f>IF(D60&gt;=$G$13,"OK","NO")</f>
        <v>OK</v>
      </c>
      <c r="E62" s="23"/>
      <c r="F62" s="23"/>
      <c r="G62" s="23"/>
      <c r="H62" s="55"/>
    </row>
    <row r="63" spans="1:8" ht="19.5" customHeight="1">
      <c r="A63" s="68" t="s">
        <v>5</v>
      </c>
      <c r="B63" s="68"/>
      <c r="C63" s="68"/>
      <c r="D63" s="14"/>
      <c r="E63" s="14"/>
      <c r="F63" s="58"/>
      <c r="G63" s="58"/>
      <c r="H63" s="53"/>
    </row>
    <row r="64" spans="1:8" ht="19.5" customHeight="1">
      <c r="A64" s="68" t="s">
        <v>20</v>
      </c>
      <c r="B64" s="68"/>
      <c r="C64" s="68"/>
      <c r="D64" s="14">
        <v>36606.05</v>
      </c>
      <c r="E64" s="14"/>
      <c r="F64" s="14"/>
      <c r="G64" s="14"/>
      <c r="H64" s="53"/>
    </row>
    <row r="65" spans="1:8" ht="19.5" customHeight="1">
      <c r="A65" s="68" t="s">
        <v>8</v>
      </c>
      <c r="B65" s="68"/>
      <c r="C65" s="68"/>
      <c r="D65" s="38">
        <f>98+218+200+6716</f>
        <v>7232</v>
      </c>
      <c r="E65" s="59"/>
      <c r="F65" s="38"/>
      <c r="G65" s="38"/>
      <c r="H65" s="53"/>
    </row>
    <row r="66" spans="1:8" ht="19.5" customHeight="1">
      <c r="A66" s="68" t="s">
        <v>6</v>
      </c>
      <c r="B66" s="68"/>
      <c r="C66" s="68"/>
      <c r="D66" s="38">
        <v>60090.36</v>
      </c>
      <c r="E66" s="38"/>
      <c r="F66" s="38"/>
      <c r="G66" s="38"/>
      <c r="H66" s="53"/>
    </row>
    <row r="67" spans="1:8" ht="19.5" customHeight="1">
      <c r="A67" s="76" t="s">
        <v>7</v>
      </c>
      <c r="B67" s="77"/>
      <c r="C67" s="78"/>
      <c r="D67" s="38"/>
      <c r="E67" s="38"/>
      <c r="F67" s="38"/>
      <c r="G67" s="38"/>
      <c r="H67" s="53"/>
    </row>
    <row r="68" spans="1:8" ht="36.75" customHeight="1">
      <c r="A68" s="111" t="s">
        <v>16</v>
      </c>
      <c r="B68" s="112"/>
      <c r="C68" s="113"/>
      <c r="D68" s="29">
        <f>SUM(D60+D63+D64+D65+D66+D67)</f>
        <v>447346.38999999996</v>
      </c>
      <c r="E68" s="29"/>
      <c r="F68" s="29"/>
      <c r="G68" s="29"/>
      <c r="H68" s="56"/>
    </row>
    <row r="69" spans="1:8" ht="48.75" customHeight="1">
      <c r="A69" s="110" t="s">
        <v>38</v>
      </c>
      <c r="B69" s="110"/>
      <c r="C69" s="110"/>
      <c r="D69" s="37" t="str">
        <f>IF(D68&gt;=$G$27,"OK","NO")</f>
        <v>OK</v>
      </c>
      <c r="E69" s="37"/>
      <c r="F69" s="37"/>
      <c r="G69" s="37"/>
      <c r="H69" s="57"/>
    </row>
    <row r="70" spans="1:8" ht="14.25">
      <c r="A70" s="3"/>
      <c r="B70" s="3"/>
      <c r="C70" s="3"/>
      <c r="D70" s="3"/>
      <c r="E70" s="3"/>
      <c r="F70" s="3"/>
      <c r="G70" s="3"/>
      <c r="H70" s="16"/>
    </row>
    <row r="71" s="3" customFormat="1" ht="17.25" customHeight="1"/>
    <row r="72" spans="1:7" s="3" customFormat="1" ht="30" customHeight="1">
      <c r="A72" s="109" t="s">
        <v>40</v>
      </c>
      <c r="B72" s="109"/>
      <c r="C72" s="109"/>
      <c r="D72" s="109"/>
      <c r="E72" s="109"/>
      <c r="F72" s="109"/>
      <c r="G72" s="109"/>
    </row>
    <row r="73" s="3" customFormat="1" ht="12"/>
    <row r="74" s="3" customFormat="1" ht="12"/>
    <row r="75" s="3" customFormat="1" ht="12"/>
    <row r="76" s="3" customFormat="1" ht="12">
      <c r="A76" s="27" t="s">
        <v>41</v>
      </c>
    </row>
    <row r="77" s="3" customFormat="1" ht="12"/>
    <row r="78" s="3" customFormat="1" ht="12"/>
    <row r="79" s="3" customFormat="1" ht="12"/>
    <row r="80" s="3" customFormat="1" ht="12"/>
    <row r="81" s="3" customFormat="1" ht="12"/>
    <row r="82" s="3" customFormat="1" ht="12"/>
    <row r="83" s="3" customFormat="1" ht="12"/>
    <row r="84" s="3" customFormat="1" ht="12"/>
    <row r="85" s="3" customFormat="1" ht="12"/>
    <row r="86" s="3" customFormat="1" ht="12"/>
    <row r="87" s="3" customFormat="1" ht="12"/>
    <row r="88" s="3" customFormat="1" ht="12"/>
    <row r="89" s="3" customFormat="1" ht="12"/>
    <row r="90" s="3" customFormat="1" ht="12"/>
    <row r="91" s="3" customFormat="1" ht="12"/>
    <row r="92" s="3" customFormat="1" ht="12"/>
    <row r="93" s="3" customFormat="1" ht="12"/>
    <row r="94" s="3" customFormat="1" ht="12"/>
    <row r="95" s="3" customFormat="1" ht="12"/>
    <row r="96" s="3" customFormat="1" ht="12"/>
    <row r="97" s="3" customFormat="1" ht="12"/>
    <row r="98" s="3" customFormat="1" ht="12"/>
    <row r="99" s="3" customFormat="1" ht="12"/>
    <row r="100" s="3" customFormat="1" ht="12"/>
    <row r="101" s="3" customFormat="1" ht="12"/>
    <row r="102" s="3" customFormat="1" ht="12"/>
    <row r="103" s="3" customFormat="1" ht="12"/>
    <row r="104" s="3" customFormat="1" ht="12"/>
    <row r="105" s="3" customFormat="1" ht="12"/>
    <row r="106" s="3" customFormat="1" ht="12"/>
    <row r="107" s="3" customFormat="1" ht="12"/>
    <row r="108" s="3" customFormat="1" ht="12"/>
    <row r="109" s="3" customFormat="1" ht="12"/>
    <row r="110" s="3" customFormat="1" ht="12"/>
    <row r="111" s="3" customFormat="1" ht="12"/>
    <row r="112" s="3" customFormat="1" ht="12"/>
    <row r="113" s="3" customFormat="1" ht="12"/>
    <row r="114" s="3" customFormat="1" ht="12"/>
    <row r="115" s="3" customFormat="1" ht="12"/>
    <row r="116" s="3" customFormat="1" ht="12"/>
    <row r="117" s="3" customFormat="1" ht="12"/>
    <row r="118" s="3" customFormat="1" ht="12"/>
    <row r="119" s="3" customFormat="1" ht="12"/>
    <row r="120" s="3" customFormat="1" ht="12"/>
    <row r="121" s="3" customFormat="1" ht="12"/>
    <row r="122" s="3" customFormat="1" ht="12"/>
    <row r="123" s="3" customFormat="1" ht="12"/>
    <row r="124" s="3" customFormat="1" ht="12"/>
    <row r="125" s="3" customFormat="1" ht="12"/>
    <row r="126" s="3" customFormat="1" ht="12"/>
    <row r="127" s="3" customFormat="1" ht="12"/>
    <row r="128" s="3" customFormat="1" ht="12"/>
    <row r="129" s="3" customFormat="1" ht="12"/>
    <row r="130" s="3" customFormat="1" ht="12"/>
    <row r="131" s="3" customFormat="1" ht="12"/>
    <row r="132" s="3" customFormat="1" ht="12"/>
    <row r="133" s="3" customFormat="1" ht="12"/>
    <row r="134" s="3" customFormat="1" ht="12"/>
    <row r="135" s="3" customFormat="1" ht="12"/>
    <row r="136" s="3" customFormat="1" ht="12"/>
    <row r="137" s="3" customFormat="1" ht="12"/>
    <row r="138" s="3" customFormat="1" ht="12"/>
    <row r="139" s="3" customFormat="1" ht="12"/>
    <row r="140" s="3" customFormat="1" ht="12"/>
    <row r="141" s="3" customFormat="1" ht="12"/>
    <row r="142" s="3" customFormat="1" ht="12"/>
    <row r="143" s="3" customFormat="1" ht="12"/>
    <row r="144" s="3" customFormat="1" ht="12"/>
    <row r="145" s="3" customFormat="1" ht="12"/>
    <row r="146" s="3" customFormat="1" ht="12"/>
    <row r="147" s="3" customFormat="1" ht="12"/>
    <row r="148" s="3" customFormat="1" ht="12"/>
    <row r="149" s="3" customFormat="1" ht="12"/>
    <row r="150" s="3" customFormat="1" ht="12"/>
    <row r="151" s="3" customFormat="1" ht="12"/>
    <row r="152" s="3" customFormat="1" ht="12"/>
    <row r="153" s="3" customFormat="1" ht="12"/>
    <row r="154" s="3" customFormat="1" ht="12"/>
    <row r="155" s="3" customFormat="1" ht="12"/>
    <row r="156" s="3" customFormat="1" ht="12"/>
    <row r="157" s="3" customFormat="1" ht="12"/>
    <row r="158" s="3" customFormat="1" ht="12"/>
    <row r="159" s="3" customFormat="1" ht="12"/>
    <row r="160" s="3" customFormat="1" ht="12"/>
    <row r="161" s="3" customFormat="1" ht="12"/>
    <row r="162" s="3" customFormat="1" ht="12"/>
    <row r="163" s="3" customFormat="1" ht="12"/>
    <row r="164" s="3" customFormat="1" ht="12"/>
    <row r="165" s="3" customFormat="1" ht="12"/>
    <row r="166" s="3" customFormat="1" ht="12"/>
    <row r="167" s="3" customFormat="1" ht="12"/>
    <row r="168" s="3" customFormat="1" ht="12"/>
    <row r="169" s="3" customFormat="1" ht="12"/>
    <row r="170" s="3" customFormat="1" ht="12"/>
  </sheetData>
  <mergeCells count="49">
    <mergeCell ref="A72:G72"/>
    <mergeCell ref="A69:C69"/>
    <mergeCell ref="A61:C61"/>
    <mergeCell ref="A65:C65"/>
    <mergeCell ref="A66:C66"/>
    <mergeCell ref="A64:C64"/>
    <mergeCell ref="A63:C63"/>
    <mergeCell ref="A68:C68"/>
    <mergeCell ref="A67:C67"/>
    <mergeCell ref="A62:C62"/>
    <mergeCell ref="A56:C56"/>
    <mergeCell ref="A60:C60"/>
    <mergeCell ref="A57:C57"/>
    <mergeCell ref="A58:C58"/>
    <mergeCell ref="A59:C59"/>
    <mergeCell ref="A26:F26"/>
    <mergeCell ref="B2:D2"/>
    <mergeCell ref="A11:F11"/>
    <mergeCell ref="A10:F10"/>
    <mergeCell ref="A5:F5"/>
    <mergeCell ref="A7:F7"/>
    <mergeCell ref="A8:F8"/>
    <mergeCell ref="A9:F9"/>
    <mergeCell ref="A6:F6"/>
    <mergeCell ref="A12:F12"/>
    <mergeCell ref="B30:C30"/>
    <mergeCell ref="B31:C31"/>
    <mergeCell ref="B32:C32"/>
    <mergeCell ref="B33:C33"/>
    <mergeCell ref="A23:F23"/>
    <mergeCell ref="A16:G16"/>
    <mergeCell ref="A22:F22"/>
    <mergeCell ref="A20:F20"/>
    <mergeCell ref="A13:F13"/>
    <mergeCell ref="A21:F21"/>
    <mergeCell ref="A18:F18"/>
    <mergeCell ref="A19:F19"/>
    <mergeCell ref="A17:F17"/>
    <mergeCell ref="A15:G15"/>
    <mergeCell ref="A25:F25"/>
    <mergeCell ref="A24:F24"/>
    <mergeCell ref="A28:IV28"/>
    <mergeCell ref="A55:C55"/>
    <mergeCell ref="A54:C54"/>
    <mergeCell ref="A27:F27"/>
    <mergeCell ref="A53:C53"/>
    <mergeCell ref="B29:F29"/>
    <mergeCell ref="A52:C52"/>
    <mergeCell ref="B34:C34"/>
  </mergeCells>
  <printOptions/>
  <pageMargins left="0.5118110236220472" right="0.5511811023622047" top="0.3937007874015748" bottom="0.3937007874015748" header="0.5118110236220472" footer="0.5118110236220472"/>
  <pageSetup horizontalDpi="600" verticalDpi="600" orientation="portrait" paperSize="9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Autonoma di Trento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pr29736</dc:creator>
  <cp:keywords/>
  <dc:description/>
  <cp:lastModifiedBy>pr29736</cp:lastModifiedBy>
  <cp:lastPrinted>2020-12-31T13:48:03Z</cp:lastPrinted>
  <dcterms:created xsi:type="dcterms:W3CDTF">2006-05-17T08:19:37Z</dcterms:created>
  <dcterms:modified xsi:type="dcterms:W3CDTF">2021-01-21T10:03:02Z</dcterms:modified>
  <cp:category/>
  <cp:version/>
  <cp:contentType/>
  <cp:contentStatus/>
</cp:coreProperties>
</file>